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4370"/>
  </bookViews>
  <sheets>
    <sheet name="Adatok" sheetId="1" r:id="rId1"/>
    <sheet name="Validálás" sheetId="2" r:id="rId2"/>
  </sheets>
  <definedNames>
    <definedName name="n_1">{"0";"egy";"kettő";"három";"négy";"öt";"hat";"hét";"nyolc";"kilenc"}</definedName>
    <definedName name="n_t">{"","tizen","huszon","harminc","negyven","ötven","hatvan","hetven","nyolcvan","kilencven"}</definedName>
  </definedNames>
  <calcPr calcId="14562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1" i="1"/>
  <c r="K12" i="1"/>
  <c r="K13" i="1"/>
  <c r="K14" i="1"/>
  <c r="K15" i="1"/>
  <c r="K16" i="1"/>
  <c r="N12" i="1"/>
  <c r="N13" i="1"/>
  <c r="N14" i="1"/>
  <c r="N15" i="1"/>
  <c r="N16" i="1"/>
  <c r="N11" i="1"/>
  <c r="K11" i="1"/>
  <c r="W12" i="1" l="1"/>
  <c r="X12" i="1" s="1"/>
  <c r="W13" i="1"/>
  <c r="X13" i="1" s="1"/>
  <c r="W14" i="1"/>
  <c r="X14" i="1" s="1"/>
  <c r="W15" i="1"/>
  <c r="X15" i="1" s="1"/>
  <c r="W16" i="1"/>
  <c r="X16" i="1" s="1"/>
  <c r="W11" i="1"/>
  <c r="X11" i="1" s="1"/>
  <c r="Y11" i="1" l="1"/>
  <c r="Y12" i="1"/>
  <c r="Y13" i="1"/>
  <c r="Y14" i="1"/>
  <c r="Y15" i="1"/>
  <c r="Y16" i="1"/>
  <c r="Z12" i="1"/>
  <c r="AA12" i="1" s="1"/>
  <c r="Z13" i="1"/>
  <c r="AA13" i="1" s="1"/>
  <c r="Z14" i="1"/>
  <c r="AA14" i="1" s="1"/>
  <c r="Z15" i="1"/>
  <c r="AA15" i="1" s="1"/>
  <c r="Z16" i="1"/>
  <c r="AA16" i="1" s="1"/>
  <c r="Z11" i="1"/>
  <c r="AA11" i="1" s="1"/>
</calcChain>
</file>

<file path=xl/sharedStrings.xml><?xml version="1.0" encoding="utf-8"?>
<sst xmlns="http://schemas.openxmlformats.org/spreadsheetml/2006/main" count="127" uniqueCount="113">
  <si>
    <t>Felsőoktatási intézmény neve</t>
  </si>
  <si>
    <t>Csapat neve</t>
  </si>
  <si>
    <t>Állampolgársága</t>
  </si>
  <si>
    <t>Adóazonosító jele</t>
  </si>
  <si>
    <t>TAJ száma</t>
  </si>
  <si>
    <t>Telefonszáma (mobil)</t>
  </si>
  <si>
    <t>Email címe</t>
  </si>
  <si>
    <t>FONTOS!</t>
  </si>
  <si>
    <t>FIOM adatok</t>
  </si>
  <si>
    <t>Intézményi adatok</t>
  </si>
  <si>
    <t>Versenyzők adatai</t>
  </si>
  <si>
    <t>Minden részt vevő hallgatónak hoznia kell a versenyre:</t>
  </si>
  <si>
    <t>Csapat nettó jutalma</t>
  </si>
  <si>
    <t>Csapatagok száma</t>
  </si>
  <si>
    <t>Bruttó jutalom per fő</t>
  </si>
  <si>
    <t>SZJA per fő</t>
  </si>
  <si>
    <t>Nettó jutalom per fő</t>
  </si>
  <si>
    <t>EHO per fő</t>
  </si>
  <si>
    <t>Hallgató neve</t>
  </si>
  <si>
    <t>Anyja leánykori neve</t>
  </si>
  <si>
    <t>Állandó lakcíme</t>
  </si>
  <si>
    <t>Helyezés</t>
  </si>
  <si>
    <t>Bankszámlaszáma száma</t>
  </si>
  <si>
    <t>Nettó jutalom per fő betűvel</t>
  </si>
  <si>
    <t>Oktatók adatai</t>
  </si>
  <si>
    <t>Oktató neve</t>
  </si>
  <si>
    <t>- egy 30 napnál nem régebbi nappali tagozatos hallgatói jogviszony igazolást</t>
  </si>
  <si>
    <t>- adóazonosító jelet (adószámot) igazoló okmány másolatát</t>
  </si>
  <si>
    <t>- társadalombiztosítási azonosító jelet (TAJ számot) igazoló okmány másolatát</t>
  </si>
  <si>
    <t>- lakcímet igazoló okmány másolatát</t>
  </si>
  <si>
    <t>Levelezési címe</t>
  </si>
  <si>
    <t>Kar neve</t>
  </si>
  <si>
    <t>Intézet / Tanszék neve</t>
  </si>
  <si>
    <t>Budapesti Műszaki és Gazdaságtudományi Egyetem</t>
  </si>
  <si>
    <t>Debreceni Egyetem</t>
  </si>
  <si>
    <t>Dunaújvárosi Főiskola</t>
  </si>
  <si>
    <t>Kecskeméti Főiskola</t>
  </si>
  <si>
    <t>Miskolci Egyetem</t>
  </si>
  <si>
    <t>Óbudai Egyetem</t>
  </si>
  <si>
    <t>Pannon Egyetem</t>
  </si>
  <si>
    <t>Pécsi Tudományegyetem</t>
  </si>
  <si>
    <t>Szabadkai Műszaki Szakfőiskola</t>
  </si>
  <si>
    <t>Széchenyi István Egyetem</t>
  </si>
  <si>
    <t>Szegedi Tudományegyetem</t>
  </si>
  <si>
    <t>Szent István Egyetem</t>
  </si>
  <si>
    <t>magyar</t>
  </si>
  <si>
    <t>magyar és szerb</t>
  </si>
  <si>
    <t>szerb</t>
  </si>
  <si>
    <t>Villamosmérnöki és Informatikai Kar</t>
  </si>
  <si>
    <t>Műszaki Kar</t>
  </si>
  <si>
    <t>Természettudományi és Technológiai Kar</t>
  </si>
  <si>
    <t>Gépipari és Automatizálási Műszaki Főiskolai Kar</t>
  </si>
  <si>
    <t>Gépészmérnöki és Informatikai Kar</t>
  </si>
  <si>
    <t>Bánki Donát Gépész és Biztonságtechnikai Mérnöki Kar</t>
  </si>
  <si>
    <t>Kandó Kálmán Villamosmérnöki Kar</t>
  </si>
  <si>
    <t>Mérnöki Kar</t>
  </si>
  <si>
    <t>Műszaki Informatikai Kar</t>
  </si>
  <si>
    <t>Műszaki és Informatikai Kar</t>
  </si>
  <si>
    <t>Gépészmérnöki, Informatikai és Villamosmérnöki Kar</t>
  </si>
  <si>
    <t>Természettudományi és Informatikai Kar</t>
  </si>
  <si>
    <t>OE KVK</t>
  </si>
  <si>
    <t>BME VIK</t>
  </si>
  <si>
    <t>DE TTK</t>
  </si>
  <si>
    <t>PE MK</t>
  </si>
  <si>
    <t>SZIE GK</t>
  </si>
  <si>
    <t>SZTE MK</t>
  </si>
  <si>
    <t>DE MK</t>
  </si>
  <si>
    <t>DF</t>
  </si>
  <si>
    <t>OE BGK</t>
  </si>
  <si>
    <t>PTE MIK</t>
  </si>
  <si>
    <t>KF GAMF</t>
  </si>
  <si>
    <t>PE MIK</t>
  </si>
  <si>
    <t>Karok</t>
  </si>
  <si>
    <t>Állampolgárság</t>
  </si>
  <si>
    <t>Felsőoktatási intézmények</t>
  </si>
  <si>
    <t>Intézetek / Tanszékek</t>
  </si>
  <si>
    <t>SZTE TTIK</t>
  </si>
  <si>
    <t>SZE GIVK</t>
  </si>
  <si>
    <t>Automatika Intézet (OE KVK)</t>
  </si>
  <si>
    <t>Automatizálási és Alkalmazott Informatikai Tanszék (BME VIK)</t>
  </si>
  <si>
    <t>Automatizálási Tanszék (SZE GVIK)</t>
  </si>
  <si>
    <t>Fizikai Intézet (DE TTK)</t>
  </si>
  <si>
    <t>Gépészmérnöki Intézet (PE MK)</t>
  </si>
  <si>
    <t>Gépipari Technológiai Intézet (SZIE GK)</t>
  </si>
  <si>
    <t>Informatika Tanszék (KF GAMF)</t>
  </si>
  <si>
    <t>Informatikai Intézet (DF)</t>
  </si>
  <si>
    <t>Irányítástechnika és Informatika Tanszék (BME VIK)</t>
  </si>
  <si>
    <t>Mechatronikai és Autótechnikai Intézet (OE BGK)</t>
  </si>
  <si>
    <t>Műszaki Informatika és Villamos Intézet (PTE MIK)</t>
  </si>
  <si>
    <t>Műszaki Informatika Tanszék (SZTE TTIK)</t>
  </si>
  <si>
    <t>Műszaki Intézet (SZTE MK)</t>
  </si>
  <si>
    <t>Műszertechnikai és Automatizálási Intézet (OE KVK)</t>
  </si>
  <si>
    <t>Villamosmérnöki és Információs Rendszerek Tanszék (PE MIK)</t>
  </si>
  <si>
    <t>Villamosmérnöki és Mechatronikai Tanszék (DE MK)</t>
  </si>
  <si>
    <t>ME GÉIK</t>
  </si>
  <si>
    <t>Villamosmérnöki Intézet (ME GÉIK)</t>
  </si>
  <si>
    <t>Automatizálási és Infokommunikációs Intézeti Tanszék (ME GÉIK)</t>
  </si>
  <si>
    <t>Automatizálási Tanszék (PTE MIK)</t>
  </si>
  <si>
    <t>Műszaki Informatika Tanszék (PTE MIK)</t>
  </si>
  <si>
    <t>Járműmechatronika Intézeti Tanszék (PE MK)</t>
  </si>
  <si>
    <t>Mechatronika Tanszék (SZIE GK)</t>
  </si>
  <si>
    <t>Villamosmérnöki Tanszék (DE TTK)</t>
  </si>
  <si>
    <t>Kérés esetén megcserélem (LK)</t>
  </si>
  <si>
    <t>Ahol van intézet és tanszék is, ott csak az egyik van benne  listában!</t>
  </si>
  <si>
    <t>Születési helye</t>
  </si>
  <si>
    <t>Adóazonosító jel ellenőrzés</t>
  </si>
  <si>
    <t>Születési ideje</t>
  </si>
  <si>
    <t>TAJ szám ellenőrzés</t>
  </si>
  <si>
    <t>Dátum ellenőrzés</t>
  </si>
  <si>
    <t>Rejtő Sándor Könnyűipari és Környezetmérnöki Kar</t>
  </si>
  <si>
    <t>Környezetmérnöki Intézet (OE RKK)</t>
  </si>
  <si>
    <t>OE RKK</t>
  </si>
  <si>
    <t>Gépészmérnöki 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</si>
</sst>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protection locked="0"/>
    </xf>
  </cellStyleXfs>
  <cellXfs count="33">
    <xf numFmtId="0" fontId="0" fillId="0" borderId="0" xfId="0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8" borderId="1" xfId="0" applyNumberFormat="1" applyFill="1" applyBorder="1" applyAlignment="1" applyProtection="1">
      <alignment wrapText="1"/>
    </xf>
    <xf numFmtId="49" fontId="0" fillId="0" borderId="0" xfId="0" applyNumberFormat="1" applyProtection="1"/>
    <xf numFmtId="49" fontId="0" fillId="0" borderId="0" xfId="0" applyNumberFormat="1" applyFill="1" applyProtection="1"/>
    <xf numFmtId="49" fontId="0" fillId="2" borderId="0" xfId="0" applyNumberFormat="1" applyFill="1" applyProtection="1"/>
    <xf numFmtId="49" fontId="0" fillId="3" borderId="0" xfId="0" applyNumberFormat="1" applyFill="1" applyProtection="1"/>
    <xf numFmtId="49" fontId="0" fillId="4" borderId="0" xfId="0" applyNumberFormat="1" applyFill="1" applyProtection="1"/>
    <xf numFmtId="49" fontId="0" fillId="7" borderId="0" xfId="0" applyNumberFormat="1" applyFill="1" applyProtection="1"/>
    <xf numFmtId="49" fontId="6" fillId="0" borderId="0" xfId="0" applyNumberFormat="1" applyFont="1" applyFill="1" applyProtection="1"/>
    <xf numFmtId="49" fontId="3" fillId="6" borderId="0" xfId="0" applyNumberFormat="1" applyFont="1" applyFill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0" fontId="2" fillId="0" borderId="0" xfId="0" applyNumberFormat="1" applyFont="1" applyProtection="1"/>
    <xf numFmtId="49" fontId="4" fillId="6" borderId="0" xfId="0" applyNumberFormat="1" applyFont="1" applyFill="1" applyAlignment="1" applyProtection="1">
      <alignment horizontal="left"/>
    </xf>
    <xf numFmtId="49" fontId="4" fillId="0" borderId="0" xfId="0" applyNumberFormat="1" applyFont="1" applyAlignment="1" applyProtection="1">
      <alignment horizontal="left"/>
    </xf>
    <xf numFmtId="49" fontId="5" fillId="6" borderId="0" xfId="0" applyNumberFormat="1" applyFont="1" applyFill="1" applyAlignment="1" applyProtection="1">
      <alignment horizontal="left"/>
    </xf>
    <xf numFmtId="49" fontId="5" fillId="0" borderId="0" xfId="0" applyNumberFormat="1" applyFont="1" applyProtection="1"/>
    <xf numFmtId="49" fontId="5" fillId="0" borderId="0" xfId="0" applyNumberFormat="1" applyFont="1" applyAlignment="1" applyProtection="1">
      <alignment horizontal="left"/>
    </xf>
    <xf numFmtId="0" fontId="0" fillId="0" borderId="0" xfId="0" applyProtection="1"/>
    <xf numFmtId="0" fontId="0" fillId="0" borderId="0" xfId="0" applyNumberFormat="1" applyProtection="1"/>
    <xf numFmtId="49" fontId="0" fillId="4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9" fontId="0" fillId="0" borderId="1" xfId="0" applyNumberFormat="1" applyBorder="1" applyAlignment="1" applyProtection="1">
      <alignment wrapText="1"/>
    </xf>
    <xf numFmtId="3" fontId="0" fillId="0" borderId="1" xfId="0" applyNumberFormat="1" applyBorder="1" applyProtection="1"/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" fillId="3" borderId="0" xfId="0" applyNumberFormat="1" applyFont="1" applyFill="1" applyAlignment="1" applyProtection="1">
      <alignment horizontal="left" vertical="center"/>
    </xf>
    <xf numFmtId="49" fontId="1" fillId="2" borderId="0" xfId="0" applyNumberFormat="1" applyFont="1" applyFill="1" applyAlignment="1" applyProtection="1">
      <alignment horizontal="left" vertical="center"/>
    </xf>
    <xf numFmtId="0" fontId="1" fillId="5" borderId="0" xfId="0" applyNumberFormat="1" applyFont="1" applyFill="1" applyAlignment="1" applyProtection="1">
      <alignment horizontal="center" vertical="center"/>
    </xf>
  </cellXfs>
  <cellStyles count="1">
    <cellStyle name="Normál" xfId="0" builtinId="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3"/>
  <sheetViews>
    <sheetView tabSelected="1" workbookViewId="0">
      <selection activeCell="A11" sqref="A11"/>
    </sheetView>
  </sheetViews>
  <sheetFormatPr defaultRowHeight="15" x14ac:dyDescent="0.25"/>
  <cols>
    <col min="1" max="19" width="30.7109375" style="3" customWidth="1"/>
    <col min="20" max="20" width="20.7109375" style="3" customWidth="1"/>
    <col min="21" max="26" width="20.7109375" style="20" customWidth="1"/>
    <col min="27" max="27" width="45.7109375" style="20" customWidth="1"/>
    <col min="28" max="16384" width="9.140625" style="20"/>
  </cols>
  <sheetData>
    <row r="2" spans="1:27" s="13" customFormat="1" ht="24.95" customHeight="1" x14ac:dyDescent="0.4">
      <c r="A2" s="10" t="s">
        <v>7</v>
      </c>
      <c r="B2" s="10"/>
      <c r="C2" s="10"/>
      <c r="D2" s="10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7" s="13" customFormat="1" ht="24.95" customHeight="1" x14ac:dyDescent="0.4">
      <c r="A3" s="14" t="s">
        <v>11</v>
      </c>
      <c r="B3" s="14"/>
      <c r="C3" s="14"/>
      <c r="D3" s="14"/>
      <c r="E3" s="1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7" s="13" customFormat="1" ht="24.95" customHeight="1" x14ac:dyDescent="0.4">
      <c r="A4" s="16" t="s">
        <v>26</v>
      </c>
      <c r="B4" s="16"/>
      <c r="C4" s="16"/>
      <c r="D4" s="16"/>
      <c r="E4" s="1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7" s="13" customFormat="1" ht="24.95" customHeight="1" x14ac:dyDescent="0.4">
      <c r="A5" s="16" t="s">
        <v>27</v>
      </c>
      <c r="B5" s="16"/>
      <c r="C5" s="16"/>
      <c r="D5" s="16"/>
      <c r="E5" s="18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7" s="13" customFormat="1" ht="24.95" customHeight="1" x14ac:dyDescent="0.4">
      <c r="A6" s="16" t="s">
        <v>28</v>
      </c>
      <c r="B6" s="16"/>
      <c r="C6" s="16"/>
      <c r="D6" s="16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7" s="13" customFormat="1" ht="24.95" customHeight="1" x14ac:dyDescent="0.4">
      <c r="A7" s="16" t="s">
        <v>29</v>
      </c>
      <c r="B7" s="16"/>
      <c r="C7" s="16"/>
      <c r="D7" s="16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7" s="19" customFormat="1" ht="24.95" customHeight="1" x14ac:dyDescent="0.25"/>
    <row r="9" spans="1:27" ht="39.950000000000003" customHeight="1" x14ac:dyDescent="0.25">
      <c r="A9" s="31" t="s">
        <v>9</v>
      </c>
      <c r="B9" s="31"/>
      <c r="C9" s="31"/>
      <c r="D9" s="31"/>
      <c r="E9" s="30" t="s">
        <v>10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2" t="s">
        <v>8</v>
      </c>
      <c r="U9" s="32"/>
      <c r="V9" s="32"/>
      <c r="W9" s="32"/>
      <c r="X9" s="32"/>
      <c r="Y9" s="32"/>
      <c r="Z9" s="32"/>
      <c r="AA9" s="32"/>
    </row>
    <row r="10" spans="1:27" s="23" customFormat="1" x14ac:dyDescent="0.25">
      <c r="A10" s="21" t="s">
        <v>0</v>
      </c>
      <c r="B10" s="21" t="s">
        <v>31</v>
      </c>
      <c r="C10" s="21" t="s">
        <v>32</v>
      </c>
      <c r="D10" s="21" t="s">
        <v>1</v>
      </c>
      <c r="E10" s="21" t="s">
        <v>18</v>
      </c>
      <c r="F10" s="21" t="s">
        <v>2</v>
      </c>
      <c r="G10" s="21" t="s">
        <v>20</v>
      </c>
      <c r="H10" s="21" t="s">
        <v>30</v>
      </c>
      <c r="I10" s="21" t="s">
        <v>104</v>
      </c>
      <c r="J10" s="21" t="s">
        <v>106</v>
      </c>
      <c r="K10" s="21" t="s">
        <v>108</v>
      </c>
      <c r="L10" s="21" t="s">
        <v>19</v>
      </c>
      <c r="M10" s="21" t="s">
        <v>3</v>
      </c>
      <c r="N10" s="21" t="s">
        <v>105</v>
      </c>
      <c r="O10" s="21" t="s">
        <v>4</v>
      </c>
      <c r="P10" s="21" t="s">
        <v>107</v>
      </c>
      <c r="Q10" s="22" t="s">
        <v>22</v>
      </c>
      <c r="R10" s="21" t="s">
        <v>5</v>
      </c>
      <c r="S10" s="21" t="s">
        <v>6</v>
      </c>
      <c r="T10" s="21" t="s">
        <v>21</v>
      </c>
      <c r="U10" s="22" t="s">
        <v>12</v>
      </c>
      <c r="V10" s="22" t="s">
        <v>13</v>
      </c>
      <c r="W10" s="22" t="s">
        <v>14</v>
      </c>
      <c r="X10" s="22" t="s">
        <v>15</v>
      </c>
      <c r="Y10" s="22" t="s">
        <v>17</v>
      </c>
      <c r="Z10" s="22" t="s">
        <v>16</v>
      </c>
      <c r="AA10" s="22" t="s">
        <v>23</v>
      </c>
    </row>
    <row r="11" spans="1:27" ht="30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2" t="str">
        <f>IF(J11&lt;&gt;"",IF(IFERROR(DATEVALUE(J11),"")&lt;&gt;"","OK","A megadott dátum hibás!"),"")</f>
        <v/>
      </c>
      <c r="L11" s="1"/>
      <c r="M11" s="1"/>
      <c r="N11" s="2" t="str">
        <f>IF(AND(J11&lt;&gt;"",M11&lt;&gt;""),IF(IFERROR(VALUE(MID(M11,2,5)-12051),"x")=IFERROR(DATEVALUE(J11),"y"),"OK","A születési idő vagy az adóazonosító jel hibás!"),"")</f>
        <v/>
      </c>
      <c r="O11" s="1"/>
      <c r="P11" s="2" t="str">
        <f>IF(O11&lt;&gt;"",IF(IFERROR(MID(CLEAN(SUBSTITUTE(O11,CHAR(32),"")),9,1)*1,"x")=IFERROR(MOD(3*(MID(CLEAN(SUBSTITUTE(O11,CHAR(32),"")),1,1)+MID(CLEAN(SUBSTITUTE(O11,CHAR(32),"")),3,1)+MID(CLEAN(SUBSTITUTE(O11,CHAR(32),"")),5,1)+MID(CLEAN(SUBSTITUTE(O11,CHAR(32),"")),7,1))+7*(MID(CLEAN(SUBSTITUTE(O11,CHAR(32),"")),2,1)+MID(CLEAN(SUBSTITUTE(O11,CHAR(32),"")),4,1)+MID(CLEAN(SUBSTITUTE(O11,CHAR(32),"")),6,1)+MID(CLEAN(SUBSTITUTE(O11,CHAR(32),"")),8,1)),10),"y"),"OK","Hibás TAJ szám!"),"")</f>
        <v/>
      </c>
      <c r="Q11" s="1"/>
      <c r="R11" s="1"/>
      <c r="S11" s="1"/>
      <c r="T11" s="24"/>
      <c r="U11" s="25">
        <v>45000</v>
      </c>
      <c r="V11" s="25">
        <v>3</v>
      </c>
      <c r="W11" s="25">
        <f>(U11/V11)/0.85</f>
        <v>17647.058823529413</v>
      </c>
      <c r="X11" s="25">
        <f>W11*0.15</f>
        <v>2647.0588235294117</v>
      </c>
      <c r="Y11" s="25">
        <f>W11*0.27</f>
        <v>4764.7058823529414</v>
      </c>
      <c r="Z11" s="25">
        <f>W11-X11</f>
        <v>15000</v>
      </c>
      <c r="AA11" s="26" t="str">
        <f t="shared" ref="AA11:AA16" si="0">SUBSTITUTE(SUBSTITUTE(SUBSTITUTE(REPT(INDEX(n_1&amp;"száz",1+INT(ROUND(Z11,0)/10^8)),ROUND(Z11,0)&gt;=10^8)&amp;INDEX(n_t&amp;n_1,1+MID(TEXT(ROUND(Z11,0),"000000000"),3,1),1+MID(TEXT(ROUND(Z11,0),"000000000"),2,2)/10)&amp;REPT("millió",ROUND(Z11,0)&gt;=10^6)&amp;IF(AND(ROUND(Z11,0)&gt;10^6,MOD(ROUND(Z11,0),10^6)&gt;0),"-","")&amp;IF(--RIGHT(INT(ROUND(Z11,0)/10^5)),INDEX(n_1&amp;"száz",1+RIGHT(INT(ROUND(Z11,0)/10^5))),"")&amp;INDEX(n_t&amp;n_1,1+RIGHT(INT(ROUND(Z11,0)/10^3)),1+MID(TEXT(ROUND(Z11,0),"000000000"),5,2)/10)&amp;IF(--MID(TEXT(ROUND(Z11,0),"000000000"),4,3),IF(AND(ROUND(Z11,0)&gt;2000,MOD(ROUND(Z11,0),1000)&gt;0),"ezer"&amp;"-","ezer"),"")&amp;IF(--RIGHT(INT(ROUND(Z11,0)/10^2)),INDEX(n_1&amp;"száz",RIGHT(INT(ROUND(Z11,0)/100),1)+1),"")&amp;INDEX(n_t&amp;n_1,RIGHT(ROUND(Z11,0),1)+1,RIGHT(INT(ROUND(Z11,0)/10),1)+1),"tizen0","tíz"),"huszon0","húsz"),"0","")</f>
        <v>tizenötezer</v>
      </c>
    </row>
    <row r="12" spans="1:27" ht="30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2" t="str">
        <f t="shared" ref="K12:K16" si="1">IF(J12&lt;&gt;"",IF(IFERROR(DATEVALUE(J12),"")&lt;&gt;"","OK","A megadott dátum hibás!"),"")</f>
        <v/>
      </c>
      <c r="L12" s="1"/>
      <c r="M12" s="1"/>
      <c r="N12" s="2" t="str">
        <f t="shared" ref="N12:N16" si="2">IF(AND(J12&lt;&gt;"",M12&lt;&gt;""),IF(IFERROR(VALUE(MID(M12,2,5)-12051),"x")=IFERROR(DATEVALUE(J12),"y"),"OK","A születési idő vagy az adóazonosító jel hibás!"),"")</f>
        <v/>
      </c>
      <c r="O12" s="1"/>
      <c r="P12" s="2" t="str">
        <f t="shared" ref="P12:P16" si="3">IF(O12&lt;&gt;"",IF(IFERROR(MID(CLEAN(SUBSTITUTE(O12,CHAR(32),"")),9,1)*1,"x")=IFERROR(MOD(3*(MID(CLEAN(SUBSTITUTE(O12,CHAR(32),"")),1,1)+MID(CLEAN(SUBSTITUTE(O12,CHAR(32),"")),3,1)+MID(CLEAN(SUBSTITUTE(O12,CHAR(32),"")),5,1)+MID(CLEAN(SUBSTITUTE(O12,CHAR(32),"")),7,1))+7*(MID(CLEAN(SUBSTITUTE(O12,CHAR(32),"")),2,1)+MID(CLEAN(SUBSTITUTE(O12,CHAR(32),"")),4,1)+MID(CLEAN(SUBSTITUTE(O12,CHAR(32),"")),6,1)+MID(CLEAN(SUBSTITUTE(O12,CHAR(32),"")),8,1)),10),"y"),"OK","Hibás TAJ szám!"),"")</f>
        <v/>
      </c>
      <c r="Q12" s="1"/>
      <c r="R12" s="1"/>
      <c r="S12" s="1"/>
      <c r="T12" s="24"/>
      <c r="U12" s="25">
        <v>45000</v>
      </c>
      <c r="V12" s="25">
        <v>3</v>
      </c>
      <c r="W12" s="25">
        <f t="shared" ref="W12:W16" si="4">(U12/V12)/0.85</f>
        <v>17647.058823529413</v>
      </c>
      <c r="X12" s="25">
        <f t="shared" ref="X12:X16" si="5">W12*0.15</f>
        <v>2647.0588235294117</v>
      </c>
      <c r="Y12" s="25">
        <f t="shared" ref="Y12:Y16" si="6">W12*0.27</f>
        <v>4764.7058823529414</v>
      </c>
      <c r="Z12" s="25">
        <f t="shared" ref="Z12:Z16" si="7">W12-X12</f>
        <v>15000</v>
      </c>
      <c r="AA12" s="26" t="str">
        <f t="shared" si="0"/>
        <v>tizenötezer</v>
      </c>
    </row>
    <row r="13" spans="1:27" ht="30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2" t="str">
        <f t="shared" si="1"/>
        <v/>
      </c>
      <c r="L13" s="1"/>
      <c r="M13" s="1"/>
      <c r="N13" s="2" t="str">
        <f t="shared" si="2"/>
        <v/>
      </c>
      <c r="O13" s="1"/>
      <c r="P13" s="2" t="str">
        <f t="shared" si="3"/>
        <v/>
      </c>
      <c r="Q13" s="1"/>
      <c r="R13" s="1"/>
      <c r="S13" s="1"/>
      <c r="T13" s="24"/>
      <c r="U13" s="25">
        <v>45000</v>
      </c>
      <c r="V13" s="25">
        <v>3</v>
      </c>
      <c r="W13" s="25">
        <f t="shared" si="4"/>
        <v>17647.058823529413</v>
      </c>
      <c r="X13" s="25">
        <f t="shared" si="5"/>
        <v>2647.0588235294117</v>
      </c>
      <c r="Y13" s="25">
        <f t="shared" si="6"/>
        <v>4764.7058823529414</v>
      </c>
      <c r="Z13" s="25">
        <f t="shared" si="7"/>
        <v>15000</v>
      </c>
      <c r="AA13" s="26" t="str">
        <f t="shared" si="0"/>
        <v>tizenötezer</v>
      </c>
    </row>
    <row r="14" spans="1:27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2" t="str">
        <f t="shared" si="1"/>
        <v/>
      </c>
      <c r="L14" s="1"/>
      <c r="M14" s="1"/>
      <c r="N14" s="2" t="str">
        <f t="shared" si="2"/>
        <v/>
      </c>
      <c r="O14" s="1"/>
      <c r="P14" s="2" t="str">
        <f t="shared" si="3"/>
        <v/>
      </c>
      <c r="Q14" s="1"/>
      <c r="R14" s="1"/>
      <c r="S14" s="1"/>
      <c r="T14" s="24"/>
      <c r="U14" s="25">
        <v>45000</v>
      </c>
      <c r="V14" s="25">
        <v>2</v>
      </c>
      <c r="W14" s="25">
        <f t="shared" si="4"/>
        <v>26470.588235294119</v>
      </c>
      <c r="X14" s="25">
        <f t="shared" si="5"/>
        <v>3970.5882352941176</v>
      </c>
      <c r="Y14" s="25">
        <f t="shared" si="6"/>
        <v>7147.0588235294126</v>
      </c>
      <c r="Z14" s="25">
        <f t="shared" si="7"/>
        <v>22500</v>
      </c>
      <c r="AA14" s="26" t="str">
        <f t="shared" si="0"/>
        <v>huszonkettőezer-ötszáz</v>
      </c>
    </row>
    <row r="15" spans="1:27" ht="30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2" t="str">
        <f t="shared" si="1"/>
        <v/>
      </c>
      <c r="L15" s="1"/>
      <c r="M15" s="1"/>
      <c r="N15" s="2" t="str">
        <f t="shared" si="2"/>
        <v/>
      </c>
      <c r="O15" s="1"/>
      <c r="P15" s="2" t="str">
        <f t="shared" si="3"/>
        <v/>
      </c>
      <c r="Q15" s="1"/>
      <c r="R15" s="1"/>
      <c r="S15" s="1"/>
      <c r="T15" s="24"/>
      <c r="U15" s="25">
        <v>45000</v>
      </c>
      <c r="V15" s="25">
        <v>2</v>
      </c>
      <c r="W15" s="25">
        <f t="shared" si="4"/>
        <v>26470.588235294119</v>
      </c>
      <c r="X15" s="25">
        <f t="shared" si="5"/>
        <v>3970.5882352941176</v>
      </c>
      <c r="Y15" s="25">
        <f t="shared" si="6"/>
        <v>7147.0588235294126</v>
      </c>
      <c r="Z15" s="25">
        <f t="shared" si="7"/>
        <v>22500</v>
      </c>
      <c r="AA15" s="26" t="str">
        <f t="shared" si="0"/>
        <v>huszonkettőezer-ötszáz</v>
      </c>
    </row>
    <row r="16" spans="1:27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2" t="str">
        <f t="shared" si="1"/>
        <v/>
      </c>
      <c r="L16" s="1"/>
      <c r="M16" s="1"/>
      <c r="N16" s="2" t="str">
        <f t="shared" si="2"/>
        <v/>
      </c>
      <c r="O16" s="1"/>
      <c r="P16" s="2" t="str">
        <f t="shared" si="3"/>
        <v/>
      </c>
      <c r="Q16" s="1"/>
      <c r="R16" s="1"/>
      <c r="S16" s="1"/>
      <c r="T16" s="24"/>
      <c r="U16" s="25">
        <v>45000</v>
      </c>
      <c r="V16" s="25">
        <v>2</v>
      </c>
      <c r="W16" s="25">
        <f t="shared" si="4"/>
        <v>26470.588235294119</v>
      </c>
      <c r="X16" s="25">
        <f t="shared" si="5"/>
        <v>3970.5882352941176</v>
      </c>
      <c r="Y16" s="25">
        <f t="shared" si="6"/>
        <v>7147.0588235294126</v>
      </c>
      <c r="Z16" s="25">
        <f t="shared" si="7"/>
        <v>22500</v>
      </c>
      <c r="AA16" s="26" t="str">
        <f t="shared" si="0"/>
        <v>huszonkettőezer-ötszáz</v>
      </c>
    </row>
    <row r="17" spans="1:9" ht="30" customHeight="1" x14ac:dyDescent="0.25"/>
    <row r="18" spans="1:9" s="3" customFormat="1" ht="39.950000000000003" customHeight="1" x14ac:dyDescent="0.25">
      <c r="A18" s="31" t="s">
        <v>9</v>
      </c>
      <c r="B18" s="31"/>
      <c r="C18" s="31"/>
      <c r="D18" s="30" t="s">
        <v>24</v>
      </c>
      <c r="E18" s="30"/>
      <c r="F18" s="30"/>
      <c r="H18" s="27"/>
      <c r="I18" s="27"/>
    </row>
    <row r="19" spans="1:9" s="3" customFormat="1" x14ac:dyDescent="0.25">
      <c r="A19" s="21" t="s">
        <v>0</v>
      </c>
      <c r="B19" s="21" t="s">
        <v>31</v>
      </c>
      <c r="C19" s="21" t="s">
        <v>32</v>
      </c>
      <c r="D19" s="21" t="s">
        <v>25</v>
      </c>
      <c r="E19" s="21" t="s">
        <v>5</v>
      </c>
      <c r="F19" s="21" t="s">
        <v>6</v>
      </c>
      <c r="H19" s="28"/>
      <c r="I19" s="28"/>
    </row>
    <row r="20" spans="1:9" s="3" customFormat="1" ht="30" customHeight="1" x14ac:dyDescent="0.25">
      <c r="A20" s="1"/>
      <c r="B20" s="1"/>
      <c r="C20" s="1"/>
      <c r="D20" s="1"/>
      <c r="E20" s="1"/>
      <c r="F20" s="1"/>
      <c r="H20" s="29"/>
      <c r="I20" s="29"/>
    </row>
    <row r="21" spans="1:9" s="3" customFormat="1" ht="30" customHeight="1" x14ac:dyDescent="0.25">
      <c r="A21" s="1"/>
      <c r="B21" s="1"/>
      <c r="C21" s="1"/>
      <c r="D21" s="1"/>
      <c r="E21" s="1"/>
      <c r="F21" s="1"/>
      <c r="H21" s="29"/>
      <c r="I21" s="29"/>
    </row>
    <row r="22" spans="1:9" s="3" customFormat="1" ht="30" customHeight="1" x14ac:dyDescent="0.25">
      <c r="A22" s="1"/>
      <c r="B22" s="1"/>
      <c r="C22" s="1"/>
      <c r="D22" s="1"/>
      <c r="E22" s="1"/>
      <c r="F22" s="1"/>
      <c r="H22" s="29"/>
      <c r="I22" s="29"/>
    </row>
    <row r="23" spans="1:9" s="3" customFormat="1" ht="30" customHeight="1" x14ac:dyDescent="0.25">
      <c r="A23" s="1"/>
      <c r="B23" s="1"/>
      <c r="C23" s="1"/>
      <c r="D23" s="1"/>
      <c r="E23" s="1"/>
      <c r="F23" s="1"/>
      <c r="H23" s="29"/>
      <c r="I23" s="29"/>
    </row>
  </sheetData>
  <sheetProtection password="CC70" sheet="1" objects="1" scenarios="1" selectLockedCells="1"/>
  <mergeCells count="5">
    <mergeCell ref="D18:F18"/>
    <mergeCell ref="A18:C18"/>
    <mergeCell ref="A9:D9"/>
    <mergeCell ref="E9:S9"/>
    <mergeCell ref="T9:AA9"/>
  </mergeCells>
  <conditionalFormatting sqref="N11:N16">
    <cfRule type="containsText" dxfId="8" priority="10" operator="containsText" text="OK">
      <formula>NOT(ISERROR(SEARCH("OK",N11)))</formula>
    </cfRule>
    <cfRule type="containsText" dxfId="7" priority="14" operator="containsText" text="hibás">
      <formula>NOT(ISERROR(SEARCH("hibás",N11)))</formula>
    </cfRule>
    <cfRule type="containsErrors" dxfId="6" priority="15">
      <formula>ISERROR(N11)</formula>
    </cfRule>
  </conditionalFormatting>
  <conditionalFormatting sqref="P11:P16">
    <cfRule type="containsText" dxfId="5" priority="9" operator="containsText" text="OK">
      <formula>NOT(ISERROR(SEARCH("OK",P11)))</formula>
    </cfRule>
    <cfRule type="containsText" dxfId="4" priority="12" operator="containsText" text="hibás">
      <formula>NOT(ISERROR(SEARCH("hibás",P11)))</formula>
    </cfRule>
    <cfRule type="containsErrors" dxfId="3" priority="16">
      <formula>ISERROR(P11)</formula>
    </cfRule>
  </conditionalFormatting>
  <conditionalFormatting sqref="K11:K16">
    <cfRule type="containsText" dxfId="2" priority="1" operator="containsText" text="OK">
      <formula>NOT(ISERROR(SEARCH("OK",K11)))</formula>
    </cfRule>
    <cfRule type="containsText" dxfId="1" priority="2" operator="containsText" text="hibás">
      <formula>NOT(ISERROR(SEARCH("hibás",K11)))</formula>
    </cfRule>
    <cfRule type="containsErrors" dxfId="0" priority="3">
      <formula>ISERROR(K11)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Validálás!$A$3:$A$15</xm:f>
          </x14:formula1>
          <xm:sqref>A11:A16 A20:A23</xm:sqref>
        </x14:dataValidation>
        <x14:dataValidation type="list" allowBlank="1" showInputMessage="1" showErrorMessage="1">
          <x14:formula1>
            <xm:f>Validálás!$E$3:$E$6</xm:f>
          </x14:formula1>
          <xm:sqref>F11:F16</xm:sqref>
        </x14:dataValidation>
        <x14:dataValidation type="list" allowBlank="1" showInputMessage="1" showErrorMessage="1">
          <x14:formula1>
            <xm:f>Validálás!$C$3:$C$21</xm:f>
          </x14:formula1>
          <xm:sqref>C11:C16 C20:C23</xm:sqref>
        </x14:dataValidation>
        <x14:dataValidation type="list" allowBlank="1" showInputMessage="1" showErrorMessage="1">
          <x14:formula1>
            <xm:f>Validálás!$B$3:$B$17</xm:f>
          </x14:formula1>
          <xm:sqref>B11:B16 B20:B23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A21" sqref="A21"/>
    </sheetView>
  </sheetViews>
  <sheetFormatPr defaultRowHeight="15" x14ac:dyDescent="0.25"/>
  <cols>
    <col min="1" max="1" width="48.28515625" style="3" customWidth="1"/>
    <col min="2" max="2" width="50.140625" style="3" customWidth="1"/>
    <col min="3" max="3" width="58.5703125" style="4" customWidth="1"/>
    <col min="4" max="4" width="18.85546875" style="4" customWidth="1"/>
    <col min="5" max="5" width="16.42578125" style="3" customWidth="1"/>
    <col min="6" max="16384" width="9.140625" style="3"/>
  </cols>
  <sheetData>
    <row r="2" spans="1:5" x14ac:dyDescent="0.25">
      <c r="A2" s="3" t="s">
        <v>74</v>
      </c>
      <c r="B2" s="3" t="s">
        <v>72</v>
      </c>
      <c r="C2" s="4" t="s">
        <v>75</v>
      </c>
      <c r="E2" s="3" t="s">
        <v>73</v>
      </c>
    </row>
    <row r="3" spans="1:5" x14ac:dyDescent="0.25">
      <c r="A3" s="5"/>
      <c r="B3" s="6"/>
      <c r="C3" s="7"/>
      <c r="D3" s="7"/>
      <c r="E3" s="8"/>
    </row>
    <row r="4" spans="1:5" x14ac:dyDescent="0.25">
      <c r="A4" s="5" t="s">
        <v>33</v>
      </c>
      <c r="B4" s="6" t="s">
        <v>53</v>
      </c>
      <c r="C4" s="7" t="s">
        <v>78</v>
      </c>
      <c r="D4" s="7" t="s">
        <v>60</v>
      </c>
      <c r="E4" s="8" t="s">
        <v>45</v>
      </c>
    </row>
    <row r="5" spans="1:5" x14ac:dyDescent="0.25">
      <c r="A5" s="5" t="s">
        <v>34</v>
      </c>
      <c r="B5" s="6" t="s">
        <v>52</v>
      </c>
      <c r="C5" s="7" t="s">
        <v>79</v>
      </c>
      <c r="D5" s="7" t="s">
        <v>61</v>
      </c>
      <c r="E5" s="8" t="s">
        <v>46</v>
      </c>
    </row>
    <row r="6" spans="1:5" x14ac:dyDescent="0.25">
      <c r="A6" s="5" t="s">
        <v>35</v>
      </c>
      <c r="B6" s="6" t="s">
        <v>112</v>
      </c>
      <c r="C6" s="7" t="s">
        <v>80</v>
      </c>
      <c r="D6" s="7" t="s">
        <v>77</v>
      </c>
      <c r="E6" s="8" t="s">
        <v>47</v>
      </c>
    </row>
    <row r="7" spans="1:5" x14ac:dyDescent="0.25">
      <c r="A7" s="5" t="s">
        <v>36</v>
      </c>
      <c r="B7" s="6" t="s">
        <v>58</v>
      </c>
      <c r="C7" s="7" t="s">
        <v>81</v>
      </c>
      <c r="D7" s="7" t="s">
        <v>62</v>
      </c>
      <c r="E7" s="4"/>
    </row>
    <row r="8" spans="1:5" x14ac:dyDescent="0.25">
      <c r="A8" s="5" t="s">
        <v>37</v>
      </c>
      <c r="B8" s="6" t="s">
        <v>51</v>
      </c>
      <c r="C8" s="7" t="s">
        <v>82</v>
      </c>
      <c r="D8" s="7" t="s">
        <v>63</v>
      </c>
    </row>
    <row r="9" spans="1:5" x14ac:dyDescent="0.25">
      <c r="A9" s="5" t="s">
        <v>38</v>
      </c>
      <c r="B9" s="6" t="s">
        <v>54</v>
      </c>
      <c r="C9" s="7" t="s">
        <v>83</v>
      </c>
      <c r="D9" s="7" t="s">
        <v>64</v>
      </c>
    </row>
    <row r="10" spans="1:5" x14ac:dyDescent="0.25">
      <c r="A10" s="5" t="s">
        <v>39</v>
      </c>
      <c r="B10" s="6" t="s">
        <v>55</v>
      </c>
      <c r="C10" s="7" t="s">
        <v>84</v>
      </c>
      <c r="D10" s="7" t="s">
        <v>70</v>
      </c>
    </row>
    <row r="11" spans="1:5" x14ac:dyDescent="0.25">
      <c r="A11" s="5" t="s">
        <v>40</v>
      </c>
      <c r="B11" s="6" t="s">
        <v>57</v>
      </c>
      <c r="C11" s="7" t="s">
        <v>85</v>
      </c>
      <c r="D11" s="7" t="s">
        <v>67</v>
      </c>
    </row>
    <row r="12" spans="1:5" x14ac:dyDescent="0.25">
      <c r="A12" s="5" t="s">
        <v>41</v>
      </c>
      <c r="B12" s="6" t="s">
        <v>56</v>
      </c>
      <c r="C12" s="7" t="s">
        <v>86</v>
      </c>
      <c r="D12" s="7" t="s">
        <v>61</v>
      </c>
    </row>
    <row r="13" spans="1:5" x14ac:dyDescent="0.25">
      <c r="A13" s="5" t="s">
        <v>42</v>
      </c>
      <c r="B13" s="6" t="s">
        <v>49</v>
      </c>
      <c r="C13" s="7" t="s">
        <v>110</v>
      </c>
      <c r="D13" s="7" t="s">
        <v>111</v>
      </c>
    </row>
    <row r="14" spans="1:5" x14ac:dyDescent="0.25">
      <c r="A14" s="5" t="s">
        <v>43</v>
      </c>
      <c r="B14" s="6" t="s">
        <v>109</v>
      </c>
      <c r="C14" s="7" t="s">
        <v>87</v>
      </c>
      <c r="D14" s="7" t="s">
        <v>68</v>
      </c>
    </row>
    <row r="15" spans="1:5" x14ac:dyDescent="0.25">
      <c r="A15" s="5" t="s">
        <v>44</v>
      </c>
      <c r="B15" s="6" t="s">
        <v>59</v>
      </c>
      <c r="C15" s="7" t="s">
        <v>88</v>
      </c>
      <c r="D15" s="7" t="s">
        <v>69</v>
      </c>
    </row>
    <row r="16" spans="1:5" x14ac:dyDescent="0.25">
      <c r="B16" s="6" t="s">
        <v>50</v>
      </c>
      <c r="C16" s="7" t="s">
        <v>89</v>
      </c>
      <c r="D16" s="7" t="s">
        <v>76</v>
      </c>
    </row>
    <row r="17" spans="2:4" x14ac:dyDescent="0.25">
      <c r="B17" s="6" t="s">
        <v>48</v>
      </c>
      <c r="C17" s="7" t="s">
        <v>90</v>
      </c>
      <c r="D17" s="7" t="s">
        <v>65</v>
      </c>
    </row>
    <row r="18" spans="2:4" x14ac:dyDescent="0.25">
      <c r="C18" s="7" t="s">
        <v>91</v>
      </c>
      <c r="D18" s="7" t="s">
        <v>60</v>
      </c>
    </row>
    <row r="19" spans="2:4" x14ac:dyDescent="0.25">
      <c r="C19" s="7" t="s">
        <v>92</v>
      </c>
      <c r="D19" s="7" t="s">
        <v>71</v>
      </c>
    </row>
    <row r="20" spans="2:4" x14ac:dyDescent="0.25">
      <c r="C20" s="7" t="s">
        <v>93</v>
      </c>
      <c r="D20" s="7" t="s">
        <v>66</v>
      </c>
    </row>
    <row r="21" spans="2:4" x14ac:dyDescent="0.25">
      <c r="C21" s="7" t="s">
        <v>95</v>
      </c>
      <c r="D21" s="7" t="s">
        <v>94</v>
      </c>
    </row>
    <row r="23" spans="2:4" x14ac:dyDescent="0.25">
      <c r="C23" s="9" t="s">
        <v>103</v>
      </c>
    </row>
    <row r="24" spans="2:4" x14ac:dyDescent="0.25">
      <c r="C24" s="9" t="s">
        <v>102</v>
      </c>
    </row>
    <row r="25" spans="2:4" x14ac:dyDescent="0.25">
      <c r="C25" s="7" t="s">
        <v>96</v>
      </c>
      <c r="D25" s="7" t="s">
        <v>94</v>
      </c>
    </row>
    <row r="26" spans="2:4" x14ac:dyDescent="0.25">
      <c r="C26" s="7" t="s">
        <v>97</v>
      </c>
      <c r="D26" s="7" t="s">
        <v>69</v>
      </c>
    </row>
    <row r="27" spans="2:4" x14ac:dyDescent="0.25">
      <c r="C27" s="7" t="s">
        <v>98</v>
      </c>
      <c r="D27" s="7" t="s">
        <v>69</v>
      </c>
    </row>
    <row r="28" spans="2:4" x14ac:dyDescent="0.25">
      <c r="C28" s="7" t="s">
        <v>99</v>
      </c>
      <c r="D28" s="7" t="s">
        <v>63</v>
      </c>
    </row>
    <row r="29" spans="2:4" x14ac:dyDescent="0.25">
      <c r="C29" s="7" t="s">
        <v>100</v>
      </c>
      <c r="D29" s="7" t="s">
        <v>64</v>
      </c>
    </row>
    <row r="30" spans="2:4" x14ac:dyDescent="0.25">
      <c r="C30" s="7" t="s">
        <v>101</v>
      </c>
      <c r="D30" s="7" t="s">
        <v>62</v>
      </c>
    </row>
  </sheetData>
  <sheetProtection password="CC70" sheet="1" objects="1" scenarios="1" selectLockedCells="1"/>
  <sortState ref="B4:B17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Validálás</vt:lpstr>
    </vt:vector>
  </TitlesOfParts>
  <Company>XYZ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cp:lastPrinted>2015-08-20T15:51:27Z</cp:lastPrinted>
  <dcterms:created xsi:type="dcterms:W3CDTF">2015-08-06T07:34:50Z</dcterms:created>
  <dcterms:modified xsi:type="dcterms:W3CDTF">2015-09-19T23:11:56Z</dcterms:modified>
</cp:coreProperties>
</file>